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1850"/>
  </bookViews>
  <sheets>
    <sheet name="Übersicht IT-Grundstruktur" sheetId="1" r:id="rId1"/>
    <sheet name="a1) Vernetzung-passiv" sheetId="9" r:id="rId2"/>
    <sheet name="a2) Vernetzung-aktiv" sheetId="5" r:id="rId3"/>
    <sheet name="b) WLAN" sheetId="7" r:id="rId4"/>
    <sheet name="c) Anzeigegeräte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5" i="5"/>
  <c r="F7" i="9" l="1"/>
  <c r="F8" i="9"/>
  <c r="F9" i="9"/>
  <c r="F10" i="9"/>
  <c r="F11" i="9"/>
  <c r="F12" i="9"/>
  <c r="F13" i="9"/>
  <c r="F14" i="9"/>
  <c r="F15" i="9"/>
  <c r="F6" i="9"/>
  <c r="A6" i="8"/>
  <c r="A5" i="9"/>
  <c r="F17" i="9" l="1"/>
  <c r="F19" i="9" s="1"/>
  <c r="F21" i="9" l="1"/>
  <c r="F23" i="9" s="1"/>
  <c r="F25" i="9"/>
  <c r="F14" i="8"/>
  <c r="F8" i="8"/>
  <c r="F9" i="8"/>
  <c r="F10" i="8"/>
  <c r="F11" i="8"/>
  <c r="F12" i="8"/>
  <c r="F13" i="8"/>
  <c r="F15" i="8"/>
  <c r="F7" i="8"/>
  <c r="F8" i="7"/>
  <c r="F9" i="7"/>
  <c r="F7" i="7"/>
  <c r="F7" i="5"/>
  <c r="F8" i="5"/>
  <c r="F9" i="5"/>
  <c r="F10" i="5"/>
  <c r="F11" i="5"/>
  <c r="F6" i="5"/>
  <c r="D6" i="1" l="1"/>
  <c r="D9" i="1" s="1"/>
  <c r="F17" i="8"/>
  <c r="F18" i="8" s="1"/>
  <c r="F19" i="8" s="1"/>
  <c r="D10" i="1" s="1"/>
  <c r="F11" i="7"/>
  <c r="F12" i="7" s="1"/>
  <c r="F13" i="7" s="1"/>
  <c r="D8" i="1" s="1"/>
  <c r="F13" i="5"/>
  <c r="F14" i="5" s="1"/>
  <c r="F15" i="5" s="1"/>
  <c r="D7" i="1" s="1"/>
  <c r="D12" i="1" l="1"/>
  <c r="D14" i="1" s="1"/>
</calcChain>
</file>

<file path=xl/sharedStrings.xml><?xml version="1.0" encoding="utf-8"?>
<sst xmlns="http://schemas.openxmlformats.org/spreadsheetml/2006/main" count="143" uniqueCount="80">
  <si>
    <t>Kostenermittlung zu Nr. 2.1 der zugrunde liegenden Richtlinien: IT-Grundstruktur</t>
  </si>
  <si>
    <t>Nr.</t>
  </si>
  <si>
    <t>Bezeichnung</t>
  </si>
  <si>
    <t>Grundlage</t>
  </si>
  <si>
    <t>Betrag
(Netto)</t>
  </si>
  <si>
    <t>01</t>
  </si>
  <si>
    <t>02</t>
  </si>
  <si>
    <t>03</t>
  </si>
  <si>
    <t>04</t>
  </si>
  <si>
    <t>05</t>
  </si>
  <si>
    <t>aktives Netzwerk - Switche</t>
  </si>
  <si>
    <t>aktives Netzwerk - Accesspoints</t>
  </si>
  <si>
    <t>passives Netzwerk und Elektroinstallationen - 
technische Anlagen Gebäude</t>
  </si>
  <si>
    <t>Anzeige und Interaktionsgeräte</t>
  </si>
  <si>
    <t>Gesamt</t>
  </si>
  <si>
    <t>06</t>
  </si>
  <si>
    <t>Kostenermittlung: IT-Grundstruktur</t>
  </si>
  <si>
    <t>diverse Daten- und Elektrokabel - vorkonfektioniert</t>
  </si>
  <si>
    <t>Anzahl</t>
  </si>
  <si>
    <t>Einzelpreis
(Netto)</t>
  </si>
  <si>
    <t>Switch 48 Port mit PoE und Glasfasereinschub</t>
  </si>
  <si>
    <t>Switch 24 Port mit PoE und Glasfasereinschub</t>
  </si>
  <si>
    <t>Switch 48 Port ohne PoE und Glasfasereinschub</t>
  </si>
  <si>
    <t>Switch 24 Port ohne PoE und Glasfasereinschub</t>
  </si>
  <si>
    <t>Vernetzung-aktive Netzwerkbauteile</t>
  </si>
  <si>
    <t>Glasfasereinschub für Switche 3rd Party LX-Module</t>
  </si>
  <si>
    <t>Accesspoint Deckenmontage inkl. Lizenzen ohne Montage</t>
  </si>
  <si>
    <t>Accesspoint Wandmontage inkl. Lizenzen ohne Montage</t>
  </si>
  <si>
    <t xml:space="preserve">Montage Accesspoint pauschal inkl. Material </t>
  </si>
  <si>
    <t>Bemerkung</t>
  </si>
  <si>
    <t>Router-Glasfaser inkl. Inbetriebnahme</t>
  </si>
  <si>
    <t>ivl-Rechnung Feb. 2019</t>
  </si>
  <si>
    <t>Interaktives Display (ID)</t>
  </si>
  <si>
    <t>Passives Display</t>
  </si>
  <si>
    <t>Höhenverstellung erlektrisch  (Wanhalterung o. mobil) für 
Interaktives Display inkl. Montage</t>
  </si>
  <si>
    <t>Rollwagen für Passives Display inkl. Montage</t>
  </si>
  <si>
    <t>Wandhalterung für Passives Display inkl. Montage</t>
  </si>
  <si>
    <t>WLAN</t>
  </si>
  <si>
    <t>Beamer inkl. Transporttasche und Zubehör</t>
  </si>
  <si>
    <t>Medienwagen (Wagen, Beamer, PC mit Funktatatur und 
Funkmaus, Sondanlage, div. Anschlüsse)</t>
  </si>
  <si>
    <t>Apple-TV</t>
  </si>
  <si>
    <t>07</t>
  </si>
  <si>
    <t>08</t>
  </si>
  <si>
    <t>Anzeigegeräte</t>
  </si>
  <si>
    <t>Rechnung ivl GmbH v. Dez.  2019</t>
  </si>
  <si>
    <t>Rechnung ivl GmbH v. Dez. 2019</t>
  </si>
  <si>
    <t>Vernetzung-passiv/Elektroinstallationen-technische Anlagen Gebäude</t>
  </si>
  <si>
    <t>Rechnung ivl GmbH v. Nov.  2019</t>
  </si>
  <si>
    <t>09</t>
  </si>
  <si>
    <t>Mini-PC (Windows-Einheit für Displays) inkl. Halterung u.
Funktastatur</t>
  </si>
  <si>
    <t>Kostenschätzung ivl GmbH vom 16.01.2020</t>
  </si>
  <si>
    <t>Angebot Fa Petrat Elektro &amp; Informationstechnik
vom 18.01.2020</t>
  </si>
  <si>
    <t>Kostenschätzung Alp-Media GmbH v. Dez.  2019</t>
  </si>
  <si>
    <t>Internetangebot Beamershop24 Jan. 2020</t>
  </si>
  <si>
    <t>Rechnung Alp-Medie GmbH Dez. 2019 und
Internetangebot Amazon Busines Jan. 2020</t>
  </si>
  <si>
    <t>Antragssumme</t>
  </si>
  <si>
    <t>Titel - Freischaltung Teilbereiche, Montagen</t>
  </si>
  <si>
    <t>Titel - Unterverteilungen</t>
  </si>
  <si>
    <t>Titel - Installationen Installationsgeräte</t>
  </si>
  <si>
    <t>Titel - Verlegesysteme</t>
  </si>
  <si>
    <t>Titel - Kabel / Leitungen</t>
  </si>
  <si>
    <t>Titel - Erdung</t>
  </si>
  <si>
    <t>Titel - Bohr- und Stemmarbeiten</t>
  </si>
  <si>
    <t>Titel - Brandschutz</t>
  </si>
  <si>
    <t>Titel - Datennetz/Telefontechnik</t>
  </si>
  <si>
    <t>10</t>
  </si>
  <si>
    <t>Titel - Nicht bestimmt anfallende Stundenlohnarbeiten/sonstiges</t>
  </si>
  <si>
    <t>LV-Kostenberechnung Weigel Ing. GmbH</t>
  </si>
  <si>
    <t>pauschale 1% von Nr. 01</t>
  </si>
  <si>
    <t>12</t>
  </si>
  <si>
    <t>Zwischensumme 400 - Technische Anlagen</t>
  </si>
  <si>
    <t>30% von 400 - Technische Anlagen</t>
  </si>
  <si>
    <t>Zwischensumme 300 und 400</t>
  </si>
  <si>
    <t>300 - Bauwerk - Konstrucktion = Kostenschätzung durch den
Fachbereich Gebäudewirtschaft- Erfahrungswert aus vorrangegangenen Projekten im Rahmen "NRW.BANK Gute Schule 2020"</t>
  </si>
  <si>
    <t>700 - Baunebenkosten = Kostenschätzung durch den
Fachbereich Gebäudewirtschaft- Erfahrungswert aus vorrangegangenen Projekten im Rahmen "NRW.BANK Gute Schule 2020"</t>
  </si>
  <si>
    <t>Betrag
(Brutto)</t>
  </si>
  <si>
    <t>25% von Baukosten (300 und 400)</t>
  </si>
  <si>
    <t>MwSt.</t>
  </si>
  <si>
    <t>insgesamt</t>
  </si>
  <si>
    <t>GGS Astrid-Lindgren-Schule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</si>
</sst>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quotePrefix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quotePrefix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44" fontId="6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7" fillId="0" borderId="1" xfId="0" quotePrefix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44" fontId="7" fillId="0" borderId="0" xfId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1" xfId="0" applyNumberFormat="1" applyFont="1" applyBorder="1" applyAlignment="1">
      <alignment vertical="top"/>
    </xf>
    <xf numFmtId="44" fontId="7" fillId="0" borderId="1" xfId="1" applyFont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4" fontId="7" fillId="0" borderId="1" xfId="0" applyNumberFormat="1" applyFont="1" applyBorder="1" applyAlignment="1">
      <alignment vertical="top"/>
    </xf>
    <xf numFmtId="44" fontId="6" fillId="0" borderId="0" xfId="1" applyFont="1" applyAlignment="1">
      <alignment vertical="top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44" fontId="4" fillId="0" borderId="1" xfId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44" fontId="8" fillId="0" borderId="0" xfId="0" applyNumberFormat="1" applyFont="1" applyAlignment="1">
      <alignment vertical="top"/>
    </xf>
    <xf numFmtId="4" fontId="9" fillId="0" borderId="5" xfId="0" applyNumberFormat="1" applyFont="1" applyFill="1" applyBorder="1" applyAlignment="1">
      <alignment horizontal="right" vertical="top" wrapText="1"/>
    </xf>
    <xf numFmtId="2" fontId="9" fillId="0" borderId="5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7" fillId="0" borderId="2" xfId="1" applyNumberFormat="1" applyFont="1" applyBorder="1" applyAlignment="1">
      <alignment horizontal="left" vertical="top"/>
    </xf>
    <xf numFmtId="49" fontId="7" fillId="0" borderId="3" xfId="1" applyNumberFormat="1" applyFont="1" applyBorder="1" applyAlignment="1">
      <alignment horizontal="left" vertical="top"/>
    </xf>
    <xf numFmtId="49" fontId="7" fillId="0" borderId="4" xfId="1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horizontal="left" vertical="top" wrapText="1"/>
    </xf>
    <xf numFmtId="49" fontId="7" fillId="0" borderId="4" xfId="1" applyNumberFormat="1" applyFont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tabSelected="1" view="pageLayout" zoomScaleNormal="100" workbookViewId="0">
      <selection activeCell="B18" sqref="B18"/>
    </sheetView>
  </sheetViews>
  <sheetFormatPr baseColWidth="10" defaultColWidth="11.42578125" defaultRowHeight="15" x14ac:dyDescent="0.25"/>
  <cols>
    <col min="1" max="1" width="5.28515625" style="1" customWidth="1"/>
    <col min="2" max="2" width="56.5703125" style="1" customWidth="1"/>
    <col min="3" max="3" width="53.5703125" style="1" customWidth="1"/>
    <col min="4" max="4" width="14.5703125" style="1" bestFit="1" customWidth="1"/>
    <col min="5" max="6" width="11.42578125" style="1" customWidth="1"/>
    <col min="7" max="16384" width="11.42578125" style="1"/>
  </cols>
  <sheetData>
    <row r="1" spans="1:4" ht="18.75" x14ac:dyDescent="0.25">
      <c r="A1" s="47" t="s">
        <v>0</v>
      </c>
      <c r="B1" s="47"/>
      <c r="C1" s="47"/>
      <c r="D1" s="47"/>
    </row>
    <row r="4" spans="1:4" ht="30" x14ac:dyDescent="0.25">
      <c r="A4" s="12" t="s">
        <v>1</v>
      </c>
      <c r="B4" s="12" t="s">
        <v>2</v>
      </c>
      <c r="C4" s="12" t="s">
        <v>29</v>
      </c>
      <c r="D4" s="13" t="s">
        <v>4</v>
      </c>
    </row>
    <row r="5" spans="1:4" s="34" customFormat="1" ht="28.35" customHeight="1" x14ac:dyDescent="0.25">
      <c r="A5" s="46" t="s">
        <v>79</v>
      </c>
      <c r="B5" s="46"/>
      <c r="C5" s="46"/>
      <c r="D5" s="46"/>
    </row>
    <row r="6" spans="1:4" s="34" customFormat="1" ht="28.35" customHeight="1" x14ac:dyDescent="0.25">
      <c r="A6" s="31" t="s">
        <v>5</v>
      </c>
      <c r="B6" s="32" t="s">
        <v>12</v>
      </c>
      <c r="C6" s="32"/>
      <c r="D6" s="33">
        <f>'a1) Vernetzung-passiv'!F25</f>
        <v>160075.05149999997</v>
      </c>
    </row>
    <row r="7" spans="1:4" s="34" customFormat="1" ht="28.35" customHeight="1" x14ac:dyDescent="0.25">
      <c r="A7" s="31" t="s">
        <v>6</v>
      </c>
      <c r="B7" s="35" t="s">
        <v>10</v>
      </c>
      <c r="C7" s="35"/>
      <c r="D7" s="33">
        <f>'a2) Vernetzung-aktiv'!F15</f>
        <v>4143.58</v>
      </c>
    </row>
    <row r="8" spans="1:4" s="34" customFormat="1" ht="28.35" customHeight="1" x14ac:dyDescent="0.25">
      <c r="A8" s="31" t="s">
        <v>7</v>
      </c>
      <c r="B8" s="35" t="s">
        <v>11</v>
      </c>
      <c r="C8" s="35"/>
      <c r="D8" s="33">
        <f>'b) WLAN'!F13</f>
        <v>18956.7</v>
      </c>
    </row>
    <row r="9" spans="1:4" s="34" customFormat="1" ht="28.35" customHeight="1" x14ac:dyDescent="0.25">
      <c r="A9" s="31" t="s">
        <v>8</v>
      </c>
      <c r="B9" s="32" t="s">
        <v>17</v>
      </c>
      <c r="C9" s="35" t="s">
        <v>68</v>
      </c>
      <c r="D9" s="33">
        <f>D6*0.01</f>
        <v>1600.7505149999997</v>
      </c>
    </row>
    <row r="10" spans="1:4" s="34" customFormat="1" ht="28.35" customHeight="1" x14ac:dyDescent="0.25">
      <c r="A10" s="31" t="s">
        <v>9</v>
      </c>
      <c r="B10" s="35" t="s">
        <v>13</v>
      </c>
      <c r="C10" s="35"/>
      <c r="D10" s="33">
        <f>'c) Anzeigegeräte'!F19</f>
        <v>41403.3606</v>
      </c>
    </row>
    <row r="11" spans="1:4" x14ac:dyDescent="0.25">
      <c r="A11" s="14"/>
      <c r="B11" s="15"/>
      <c r="C11" s="15"/>
      <c r="D11" s="15"/>
    </row>
    <row r="12" spans="1:4" x14ac:dyDescent="0.25">
      <c r="C12" s="17" t="s">
        <v>14</v>
      </c>
      <c r="D12" s="18">
        <f>SUM(D6:D11)</f>
        <v>226179.44261499995</v>
      </c>
    </row>
    <row r="14" spans="1:4" x14ac:dyDescent="0.25">
      <c r="C14" s="17" t="s">
        <v>55</v>
      </c>
      <c r="D14" s="30">
        <f>ROUNDUP(D12,-4)</f>
        <v>230000</v>
      </c>
    </row>
  </sheetData>
  <mergeCells count="2">
    <mergeCell ref="A5:D5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&amp;R&amp;6&amp;Z&amp;F
&amp;"-,Fett"&amp;A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"/>
  <sheetViews>
    <sheetView view="pageLayout" zoomScale="130" zoomScaleNormal="100" zoomScalePageLayoutView="130" workbookViewId="0">
      <selection activeCell="E6" sqref="E6:E15"/>
    </sheetView>
  </sheetViews>
  <sheetFormatPr baseColWidth="10" defaultColWidth="11.42578125" defaultRowHeight="15" x14ac:dyDescent="0.25"/>
  <cols>
    <col min="1" max="1" width="5.28515625" style="3" customWidth="1"/>
    <col min="2" max="2" width="52.7109375" style="3" customWidth="1"/>
    <col min="3" max="3" width="37.5703125" style="3" customWidth="1"/>
    <col min="4" max="4" width="7" style="3" bestFit="1" customWidth="1"/>
    <col min="5" max="5" width="10.7109375" style="3" bestFit="1" customWidth="1"/>
    <col min="6" max="6" width="14.7109375" style="3" customWidth="1"/>
    <col min="7" max="16384" width="11.42578125" style="3"/>
  </cols>
  <sheetData>
    <row r="1" spans="1:6" ht="18.75" customHeight="1" x14ac:dyDescent="0.25">
      <c r="A1" s="47" t="s">
        <v>16</v>
      </c>
      <c r="B1" s="47"/>
      <c r="C1" s="47"/>
      <c r="D1" s="47"/>
      <c r="E1" s="47"/>
      <c r="F1" s="47"/>
    </row>
    <row r="2" spans="1:6" ht="18.75" customHeight="1" x14ac:dyDescent="0.25">
      <c r="A2" s="47" t="s">
        <v>46</v>
      </c>
      <c r="B2" s="47"/>
      <c r="C2" s="47"/>
      <c r="D2" s="47"/>
      <c r="E2" s="47"/>
      <c r="F2" s="47"/>
    </row>
    <row r="4" spans="1:6" ht="30" x14ac:dyDescent="0.25">
      <c r="A4" s="9" t="s">
        <v>1</v>
      </c>
      <c r="B4" s="9" t="s">
        <v>2</v>
      </c>
      <c r="C4" s="9" t="s">
        <v>3</v>
      </c>
      <c r="D4" s="10" t="s">
        <v>18</v>
      </c>
      <c r="E4" s="11" t="s">
        <v>19</v>
      </c>
      <c r="F4" s="11" t="s">
        <v>75</v>
      </c>
    </row>
    <row r="5" spans="1:6" ht="28.35" customHeight="1" x14ac:dyDescent="0.25">
      <c r="A5" s="46" t="str">
        <f>'Übersicht IT-Grundstruktur'!A5:D5</f>
        <v>GGS Astrid-Lindgren-Schule</v>
      </c>
      <c r="B5" s="46"/>
      <c r="C5" s="46"/>
      <c r="D5" s="46"/>
      <c r="E5" s="46"/>
      <c r="F5" s="46"/>
    </row>
    <row r="6" spans="1:6" x14ac:dyDescent="0.25">
      <c r="A6" s="20" t="s">
        <v>5</v>
      </c>
      <c r="B6" s="4" t="s">
        <v>56</v>
      </c>
      <c r="C6" s="51" t="s">
        <v>67</v>
      </c>
      <c r="D6" s="21"/>
      <c r="E6" s="44">
        <v>3029.8</v>
      </c>
      <c r="F6" s="27">
        <f>E6*1.19</f>
        <v>3605.462</v>
      </c>
    </row>
    <row r="7" spans="1:6" x14ac:dyDescent="0.25">
      <c r="A7" s="20" t="s">
        <v>6</v>
      </c>
      <c r="B7" s="4" t="s">
        <v>57</v>
      </c>
      <c r="C7" s="51"/>
      <c r="D7" s="21"/>
      <c r="E7" s="44">
        <v>7394.84</v>
      </c>
      <c r="F7" s="27">
        <f t="shared" ref="F7:F15" si="0">E7*1.19</f>
        <v>8799.8595999999998</v>
      </c>
    </row>
    <row r="8" spans="1:6" x14ac:dyDescent="0.25">
      <c r="A8" s="20" t="s">
        <v>7</v>
      </c>
      <c r="B8" s="4" t="s">
        <v>58</v>
      </c>
      <c r="C8" s="51"/>
      <c r="D8" s="21"/>
      <c r="E8" s="44">
        <v>6068.56</v>
      </c>
      <c r="F8" s="27">
        <f t="shared" si="0"/>
        <v>7221.5864000000001</v>
      </c>
    </row>
    <row r="9" spans="1:6" x14ac:dyDescent="0.25">
      <c r="A9" s="20" t="s">
        <v>8</v>
      </c>
      <c r="B9" s="4" t="s">
        <v>59</v>
      </c>
      <c r="C9" s="51"/>
      <c r="D9" s="21"/>
      <c r="E9" s="44">
        <v>12174.16</v>
      </c>
      <c r="F9" s="27">
        <f t="shared" si="0"/>
        <v>14487.250399999999</v>
      </c>
    </row>
    <row r="10" spans="1:6" x14ac:dyDescent="0.25">
      <c r="A10" s="20" t="s">
        <v>9</v>
      </c>
      <c r="B10" s="4" t="s">
        <v>60</v>
      </c>
      <c r="C10" s="51"/>
      <c r="D10" s="21"/>
      <c r="E10" s="44">
        <v>15612.4</v>
      </c>
      <c r="F10" s="27">
        <f t="shared" si="0"/>
        <v>18578.755999999998</v>
      </c>
    </row>
    <row r="11" spans="1:6" x14ac:dyDescent="0.25">
      <c r="A11" s="20" t="s">
        <v>15</v>
      </c>
      <c r="B11" s="4" t="s">
        <v>61</v>
      </c>
      <c r="C11" s="51"/>
      <c r="D11" s="21"/>
      <c r="E11" s="45">
        <v>465.78</v>
      </c>
      <c r="F11" s="27">
        <f t="shared" si="0"/>
        <v>554.27819999999997</v>
      </c>
    </row>
    <row r="12" spans="1:6" x14ac:dyDescent="0.25">
      <c r="A12" s="20" t="s">
        <v>41</v>
      </c>
      <c r="B12" s="4" t="s">
        <v>62</v>
      </c>
      <c r="C12" s="51"/>
      <c r="D12" s="21"/>
      <c r="E12" s="44">
        <v>10142.15</v>
      </c>
      <c r="F12" s="27">
        <f t="shared" si="0"/>
        <v>12069.1585</v>
      </c>
    </row>
    <row r="13" spans="1:6" x14ac:dyDescent="0.25">
      <c r="A13" s="20" t="s">
        <v>42</v>
      </c>
      <c r="B13" s="4" t="s">
        <v>63</v>
      </c>
      <c r="C13" s="51"/>
      <c r="D13" s="21"/>
      <c r="E13" s="44">
        <v>12473.4</v>
      </c>
      <c r="F13" s="27">
        <f t="shared" si="0"/>
        <v>14843.346</v>
      </c>
    </row>
    <row r="14" spans="1:6" x14ac:dyDescent="0.25">
      <c r="A14" s="20" t="s">
        <v>48</v>
      </c>
      <c r="B14" s="4" t="s">
        <v>64</v>
      </c>
      <c r="C14" s="51"/>
      <c r="D14" s="21"/>
      <c r="E14" s="44">
        <v>12043.51</v>
      </c>
      <c r="F14" s="27">
        <f t="shared" si="0"/>
        <v>14331.776899999999</v>
      </c>
    </row>
    <row r="15" spans="1:6" x14ac:dyDescent="0.25">
      <c r="A15" s="20" t="s">
        <v>65</v>
      </c>
      <c r="B15" s="4" t="s">
        <v>66</v>
      </c>
      <c r="C15" s="51"/>
      <c r="D15" s="21"/>
      <c r="E15" s="44">
        <v>3375</v>
      </c>
      <c r="F15" s="27">
        <f t="shared" si="0"/>
        <v>4016.25</v>
      </c>
    </row>
    <row r="17" spans="1:6" x14ac:dyDescent="0.25">
      <c r="C17" s="3" t="s">
        <v>70</v>
      </c>
      <c r="F17" s="19">
        <f>SUM(F6:F16)</f>
        <v>98507.723999999987</v>
      </c>
    </row>
    <row r="18" spans="1:6" x14ac:dyDescent="0.25">
      <c r="A18" s="24"/>
      <c r="B18" s="22"/>
      <c r="C18" s="24"/>
      <c r="D18" s="22"/>
      <c r="E18" s="22"/>
      <c r="F18" s="23"/>
    </row>
    <row r="19" spans="1:6" ht="48" x14ac:dyDescent="0.25">
      <c r="A19" s="25">
        <v>11</v>
      </c>
      <c r="B19" s="28" t="s">
        <v>73</v>
      </c>
      <c r="C19" s="52" t="s">
        <v>71</v>
      </c>
      <c r="D19" s="53"/>
      <c r="E19" s="54"/>
      <c r="F19" s="26">
        <f>F17*0.3</f>
        <v>29552.317199999994</v>
      </c>
    </row>
    <row r="20" spans="1:6" x14ac:dyDescent="0.25">
      <c r="A20" s="24"/>
      <c r="B20" s="22"/>
      <c r="C20" s="24"/>
      <c r="D20" s="22"/>
      <c r="E20" s="22"/>
      <c r="F20" s="23"/>
    </row>
    <row r="21" spans="1:6" x14ac:dyDescent="0.25">
      <c r="C21" s="3" t="s">
        <v>72</v>
      </c>
      <c r="D21" s="22"/>
      <c r="E21" s="22"/>
      <c r="F21" s="23">
        <f>F17+F19</f>
        <v>128060.04119999998</v>
      </c>
    </row>
    <row r="22" spans="1:6" x14ac:dyDescent="0.25">
      <c r="A22" s="24"/>
      <c r="B22" s="22"/>
      <c r="C22" s="22"/>
      <c r="D22" s="22"/>
      <c r="E22" s="22"/>
      <c r="F22" s="23"/>
    </row>
    <row r="23" spans="1:6" ht="48" x14ac:dyDescent="0.25">
      <c r="A23" s="25" t="s">
        <v>69</v>
      </c>
      <c r="B23" s="28" t="s">
        <v>74</v>
      </c>
      <c r="C23" s="48" t="s">
        <v>76</v>
      </c>
      <c r="D23" s="49"/>
      <c r="E23" s="50"/>
      <c r="F23" s="29">
        <f>F21*0.25</f>
        <v>32015.010299999994</v>
      </c>
    </row>
    <row r="24" spans="1:6" x14ac:dyDescent="0.25">
      <c r="A24" s="24"/>
      <c r="B24" s="22"/>
      <c r="C24" s="22"/>
      <c r="D24" s="22"/>
      <c r="E24" s="22"/>
      <c r="F24" s="22"/>
    </row>
    <row r="25" spans="1:6" x14ac:dyDescent="0.25">
      <c r="C25" s="17" t="s">
        <v>14</v>
      </c>
      <c r="D25" s="42"/>
      <c r="E25" s="42"/>
      <c r="F25" s="43">
        <f>F21+F23</f>
        <v>160075.05149999997</v>
      </c>
    </row>
    <row r="27" spans="1:6" x14ac:dyDescent="0.25">
      <c r="C27" s="17"/>
      <c r="D27" s="17"/>
      <c r="E27" s="17"/>
      <c r="F27" s="30"/>
    </row>
  </sheetData>
  <mergeCells count="6">
    <mergeCell ref="C23:E23"/>
    <mergeCell ref="A1:F1"/>
    <mergeCell ref="A2:F2"/>
    <mergeCell ref="A5:F5"/>
    <mergeCell ref="C6:C15"/>
    <mergeCell ref="C19:E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&amp;R&amp;6&amp;Z&amp;F
&amp;"-,Fett"&amp;A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view="pageLayout" zoomScaleNormal="100" workbookViewId="0">
      <selection activeCell="D12" sqref="D12"/>
    </sheetView>
  </sheetViews>
  <sheetFormatPr baseColWidth="10" defaultColWidth="11.42578125" defaultRowHeight="15" x14ac:dyDescent="0.25"/>
  <cols>
    <col min="1" max="1" width="5.28515625" style="3" customWidth="1"/>
    <col min="2" max="2" width="52.7109375" style="3" customWidth="1"/>
    <col min="3" max="3" width="37.5703125" style="3" customWidth="1"/>
    <col min="4" max="4" width="7" style="3" bestFit="1" customWidth="1"/>
    <col min="5" max="6" width="12.5703125" style="3" customWidth="1"/>
    <col min="7" max="16384" width="11.42578125" style="3"/>
  </cols>
  <sheetData>
    <row r="1" spans="1:6" ht="18.75" customHeight="1" x14ac:dyDescent="0.25">
      <c r="A1" s="47" t="s">
        <v>16</v>
      </c>
      <c r="B1" s="47"/>
      <c r="C1" s="47"/>
      <c r="D1" s="47"/>
      <c r="E1" s="47"/>
      <c r="F1" s="47"/>
    </row>
    <row r="2" spans="1:6" ht="18.75" customHeight="1" x14ac:dyDescent="0.25">
      <c r="A2" s="47" t="s">
        <v>24</v>
      </c>
      <c r="B2" s="47"/>
      <c r="C2" s="47"/>
      <c r="D2" s="47"/>
      <c r="E2" s="47"/>
      <c r="F2" s="47"/>
    </row>
    <row r="4" spans="1:6" ht="30" x14ac:dyDescent="0.25">
      <c r="A4" s="9" t="s">
        <v>1</v>
      </c>
      <c r="B4" s="9" t="s">
        <v>2</v>
      </c>
      <c r="C4" s="9" t="s">
        <v>3</v>
      </c>
      <c r="D4" s="10" t="s">
        <v>18</v>
      </c>
      <c r="E4" s="11" t="s">
        <v>19</v>
      </c>
      <c r="F4" s="11" t="s">
        <v>4</v>
      </c>
    </row>
    <row r="5" spans="1:6" s="36" customFormat="1" ht="28.35" customHeight="1" x14ac:dyDescent="0.25">
      <c r="A5" s="46" t="str">
        <f>'Übersicht IT-Grundstruktur'!A5:D5</f>
        <v>GGS Astrid-Lindgren-Schule</v>
      </c>
      <c r="B5" s="46"/>
      <c r="C5" s="46"/>
      <c r="D5" s="46"/>
      <c r="E5" s="46"/>
      <c r="F5" s="46"/>
    </row>
    <row r="6" spans="1:6" s="36" customFormat="1" ht="28.35" customHeight="1" x14ac:dyDescent="0.25">
      <c r="A6" s="7" t="s">
        <v>5</v>
      </c>
      <c r="B6" s="6" t="s">
        <v>20</v>
      </c>
      <c r="C6" s="6" t="s">
        <v>50</v>
      </c>
      <c r="D6" s="37"/>
      <c r="E6" s="33">
        <v>1300</v>
      </c>
      <c r="F6" s="38">
        <f>E6*D6</f>
        <v>0</v>
      </c>
    </row>
    <row r="7" spans="1:6" s="36" customFormat="1" ht="28.35" customHeight="1" x14ac:dyDescent="0.25">
      <c r="A7" s="7" t="s">
        <v>6</v>
      </c>
      <c r="B7" s="6" t="s">
        <v>21</v>
      </c>
      <c r="C7" s="6" t="s">
        <v>50</v>
      </c>
      <c r="D7" s="37">
        <v>2</v>
      </c>
      <c r="E7" s="33">
        <v>650</v>
      </c>
      <c r="F7" s="38">
        <f t="shared" ref="F7:F11" si="0">E7*D7</f>
        <v>1300</v>
      </c>
    </row>
    <row r="8" spans="1:6" s="36" customFormat="1" ht="28.35" customHeight="1" x14ac:dyDescent="0.25">
      <c r="A8" s="7" t="s">
        <v>7</v>
      </c>
      <c r="B8" s="6" t="s">
        <v>22</v>
      </c>
      <c r="C8" s="6" t="s">
        <v>50</v>
      </c>
      <c r="D8" s="37">
        <v>1</v>
      </c>
      <c r="E8" s="33">
        <v>700</v>
      </c>
      <c r="F8" s="38">
        <f t="shared" si="0"/>
        <v>700</v>
      </c>
    </row>
    <row r="9" spans="1:6" s="36" customFormat="1" ht="28.35" customHeight="1" x14ac:dyDescent="0.25">
      <c r="A9" s="7" t="s">
        <v>8</v>
      </c>
      <c r="B9" s="6" t="s">
        <v>23</v>
      </c>
      <c r="C9" s="6" t="s">
        <v>50</v>
      </c>
      <c r="D9" s="37">
        <v>1</v>
      </c>
      <c r="E9" s="33">
        <v>550</v>
      </c>
      <c r="F9" s="38">
        <f t="shared" si="0"/>
        <v>550</v>
      </c>
    </row>
    <row r="10" spans="1:6" s="36" customFormat="1" ht="28.35" customHeight="1" x14ac:dyDescent="0.25">
      <c r="A10" s="7" t="s">
        <v>9</v>
      </c>
      <c r="B10" s="6" t="s">
        <v>25</v>
      </c>
      <c r="C10" s="6" t="s">
        <v>50</v>
      </c>
      <c r="D10" s="37">
        <v>4</v>
      </c>
      <c r="E10" s="33">
        <v>33</v>
      </c>
      <c r="F10" s="38">
        <f t="shared" si="0"/>
        <v>132</v>
      </c>
    </row>
    <row r="11" spans="1:6" s="36" customFormat="1" ht="28.35" customHeight="1" x14ac:dyDescent="0.25">
      <c r="A11" s="7" t="s">
        <v>15</v>
      </c>
      <c r="B11" s="6" t="s">
        <v>30</v>
      </c>
      <c r="C11" s="6" t="s">
        <v>31</v>
      </c>
      <c r="D11" s="37">
        <v>1</v>
      </c>
      <c r="E11" s="33">
        <v>800</v>
      </c>
      <c r="F11" s="38">
        <f t="shared" si="0"/>
        <v>800</v>
      </c>
    </row>
    <row r="12" spans="1:6" x14ac:dyDescent="0.25">
      <c r="D12" s="2"/>
    </row>
    <row r="13" spans="1:6" x14ac:dyDescent="0.25">
      <c r="D13" s="2"/>
      <c r="E13" s="17" t="s">
        <v>14</v>
      </c>
      <c r="F13" s="18">
        <f>SUM(F6:F11)</f>
        <v>3482</v>
      </c>
    </row>
    <row r="14" spans="1:6" x14ac:dyDescent="0.25">
      <c r="E14" s="17" t="s">
        <v>77</v>
      </c>
      <c r="F14" s="18">
        <f>F13*0.19</f>
        <v>661.58</v>
      </c>
    </row>
    <row r="15" spans="1:6" x14ac:dyDescent="0.25">
      <c r="E15" s="17" t="s">
        <v>78</v>
      </c>
      <c r="F15" s="18">
        <f>F14+F13</f>
        <v>4143.58</v>
      </c>
    </row>
  </sheetData>
  <mergeCells count="3">
    <mergeCell ref="A5:F5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&amp;R&amp;6&amp;Z&amp;F&amp;11
&amp;"-,Fett"&amp;6&amp;A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"/>
  <sheetViews>
    <sheetView view="pageLayout" zoomScaleNormal="100" workbookViewId="0">
      <selection activeCell="D10" sqref="D10"/>
    </sheetView>
  </sheetViews>
  <sheetFormatPr baseColWidth="10" defaultColWidth="11.42578125" defaultRowHeight="15" x14ac:dyDescent="0.25"/>
  <cols>
    <col min="1" max="1" width="5.28515625" style="3" customWidth="1"/>
    <col min="2" max="2" width="52.7109375" style="3" customWidth="1"/>
    <col min="3" max="3" width="38.5703125" style="3" customWidth="1"/>
    <col min="4" max="4" width="7" style="3" bestFit="1" customWidth="1"/>
    <col min="5" max="6" width="12.5703125" style="3" customWidth="1"/>
    <col min="7" max="16384" width="11.42578125" style="3"/>
  </cols>
  <sheetData>
    <row r="1" spans="1:6" s="16" customFormat="1" ht="18.75" customHeight="1" x14ac:dyDescent="0.25">
      <c r="A1" s="47" t="s">
        <v>16</v>
      </c>
      <c r="B1" s="47"/>
      <c r="C1" s="47"/>
      <c r="D1" s="47"/>
      <c r="E1" s="47"/>
      <c r="F1" s="47"/>
    </row>
    <row r="2" spans="1:6" s="16" customFormat="1" ht="18.75" customHeight="1" x14ac:dyDescent="0.25">
      <c r="A2" s="47" t="s">
        <v>37</v>
      </c>
      <c r="B2" s="47"/>
      <c r="C2" s="47"/>
      <c r="D2" s="47"/>
      <c r="E2" s="47"/>
      <c r="F2" s="47"/>
    </row>
    <row r="3" spans="1:6" ht="18.75" customHeight="1" x14ac:dyDescent="0.25">
      <c r="A3" s="5"/>
      <c r="B3" s="5"/>
      <c r="C3" s="5"/>
      <c r="D3" s="5"/>
    </row>
    <row r="5" spans="1:6" ht="30" x14ac:dyDescent="0.25">
      <c r="A5" s="9" t="s">
        <v>1</v>
      </c>
      <c r="B5" s="9" t="s">
        <v>2</v>
      </c>
      <c r="C5" s="9" t="s">
        <v>3</v>
      </c>
      <c r="D5" s="10" t="s">
        <v>18</v>
      </c>
      <c r="E5" s="11" t="s">
        <v>19</v>
      </c>
      <c r="F5" s="11" t="s">
        <v>4</v>
      </c>
    </row>
    <row r="6" spans="1:6" s="36" customFormat="1" ht="28.35" customHeight="1" x14ac:dyDescent="0.25">
      <c r="A6" s="46" t="str">
        <f>'Übersicht IT-Grundstruktur'!A5:D5</f>
        <v>GGS Astrid-Lindgren-Schule</v>
      </c>
      <c r="B6" s="46"/>
      <c r="C6" s="46"/>
      <c r="D6" s="46"/>
      <c r="E6" s="46"/>
      <c r="F6" s="46"/>
    </row>
    <row r="7" spans="1:6" s="36" customFormat="1" ht="28.35" customHeight="1" x14ac:dyDescent="0.25">
      <c r="A7" s="7" t="s">
        <v>5</v>
      </c>
      <c r="B7" s="6" t="s">
        <v>26</v>
      </c>
      <c r="C7" s="6" t="s">
        <v>50</v>
      </c>
      <c r="D7" s="37">
        <v>18</v>
      </c>
      <c r="E7" s="33">
        <v>705</v>
      </c>
      <c r="F7" s="38">
        <f>D7*E7</f>
        <v>12690</v>
      </c>
    </row>
    <row r="8" spans="1:6" s="36" customFormat="1" ht="28.35" customHeight="1" x14ac:dyDescent="0.25">
      <c r="A8" s="7" t="s">
        <v>6</v>
      </c>
      <c r="B8" s="6" t="s">
        <v>27</v>
      </c>
      <c r="C8" s="6" t="s">
        <v>50</v>
      </c>
      <c r="D8" s="37"/>
      <c r="E8" s="33">
        <v>800</v>
      </c>
      <c r="F8" s="38">
        <f t="shared" ref="F8:F9" si="0">D8*E8</f>
        <v>0</v>
      </c>
    </row>
    <row r="9" spans="1:6" s="36" customFormat="1" ht="28.35" customHeight="1" x14ac:dyDescent="0.25">
      <c r="A9" s="7" t="s">
        <v>7</v>
      </c>
      <c r="B9" s="6" t="s">
        <v>28</v>
      </c>
      <c r="C9" s="6" t="s">
        <v>51</v>
      </c>
      <c r="D9" s="37">
        <v>18</v>
      </c>
      <c r="E9" s="33">
        <v>180</v>
      </c>
      <c r="F9" s="38">
        <f t="shared" si="0"/>
        <v>3240</v>
      </c>
    </row>
    <row r="10" spans="1:6" x14ac:dyDescent="0.25">
      <c r="D10" s="2"/>
    </row>
    <row r="11" spans="1:6" x14ac:dyDescent="0.25">
      <c r="D11" s="2"/>
      <c r="E11" s="17" t="s">
        <v>14</v>
      </c>
      <c r="F11" s="18">
        <f>SUM(F7:F10)</f>
        <v>15930</v>
      </c>
    </row>
    <row r="12" spans="1:6" x14ac:dyDescent="0.25">
      <c r="E12" s="17" t="s">
        <v>77</v>
      </c>
      <c r="F12" s="18">
        <f>F11*0.19</f>
        <v>3026.7</v>
      </c>
    </row>
    <row r="13" spans="1:6" x14ac:dyDescent="0.25">
      <c r="E13" s="17" t="s">
        <v>78</v>
      </c>
      <c r="F13" s="18">
        <f>F12+F11</f>
        <v>18956.7</v>
      </c>
    </row>
  </sheetData>
  <mergeCells count="3">
    <mergeCell ref="A6:F6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&amp;R&amp;6&amp;Z&amp;F
&amp;"-,Fett"&amp;A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view="pageLayout" zoomScaleNormal="100" workbookViewId="0">
      <selection activeCell="D16" sqref="D16"/>
    </sheetView>
  </sheetViews>
  <sheetFormatPr baseColWidth="10" defaultColWidth="11.42578125" defaultRowHeight="15" x14ac:dyDescent="0.25"/>
  <cols>
    <col min="1" max="1" width="5.28515625" style="3" customWidth="1"/>
    <col min="2" max="2" width="52.7109375" style="3" customWidth="1"/>
    <col min="3" max="3" width="38.85546875" style="3" customWidth="1"/>
    <col min="4" max="4" width="7.42578125" style="3" bestFit="1" customWidth="1"/>
    <col min="5" max="6" width="12.5703125" style="3" customWidth="1"/>
    <col min="7" max="16384" width="11.42578125" style="3"/>
  </cols>
  <sheetData>
    <row r="1" spans="1:6" ht="18.75" customHeight="1" x14ac:dyDescent="0.25">
      <c r="A1" s="47" t="s">
        <v>16</v>
      </c>
      <c r="B1" s="47"/>
      <c r="C1" s="47"/>
      <c r="D1" s="47"/>
      <c r="E1" s="47"/>
      <c r="F1" s="47"/>
    </row>
    <row r="2" spans="1:6" ht="18.75" customHeight="1" x14ac:dyDescent="0.25">
      <c r="A2" s="47" t="s">
        <v>43</v>
      </c>
      <c r="B2" s="47"/>
      <c r="C2" s="47"/>
      <c r="D2" s="47"/>
      <c r="E2" s="47"/>
      <c r="F2" s="47"/>
    </row>
    <row r="3" spans="1:6" ht="18.75" customHeight="1" x14ac:dyDescent="0.25">
      <c r="A3" s="5"/>
      <c r="B3" s="5"/>
      <c r="C3" s="5"/>
      <c r="D3" s="5"/>
    </row>
    <row r="5" spans="1:6" ht="30" x14ac:dyDescent="0.25">
      <c r="A5" s="9" t="s">
        <v>1</v>
      </c>
      <c r="B5" s="9" t="s">
        <v>2</v>
      </c>
      <c r="C5" s="9" t="s">
        <v>3</v>
      </c>
      <c r="D5" s="10" t="s">
        <v>18</v>
      </c>
      <c r="E5" s="11" t="s">
        <v>19</v>
      </c>
      <c r="F5" s="11" t="s">
        <v>4</v>
      </c>
    </row>
    <row r="6" spans="1:6" s="36" customFormat="1" ht="28.35" customHeight="1" x14ac:dyDescent="0.25">
      <c r="A6" s="46" t="str">
        <f>'Übersicht IT-Grundstruktur'!A5:D5</f>
        <v>GGS Astrid-Lindgren-Schule</v>
      </c>
      <c r="B6" s="46"/>
      <c r="C6" s="46"/>
      <c r="D6" s="46"/>
      <c r="E6" s="46"/>
      <c r="F6" s="46"/>
    </row>
    <row r="7" spans="1:6" s="36" customFormat="1" ht="28.35" customHeight="1" x14ac:dyDescent="0.25">
      <c r="A7" s="7" t="s">
        <v>5</v>
      </c>
      <c r="B7" s="6" t="s">
        <v>32</v>
      </c>
      <c r="C7" s="6" t="s">
        <v>47</v>
      </c>
      <c r="D7" s="39">
        <v>6</v>
      </c>
      <c r="E7" s="33">
        <v>4167.54</v>
      </c>
      <c r="F7" s="38">
        <f>E7*D7</f>
        <v>25005.239999999998</v>
      </c>
    </row>
    <row r="8" spans="1:6" s="36" customFormat="1" ht="28.35" customHeight="1" x14ac:dyDescent="0.25">
      <c r="A8" s="7" t="s">
        <v>6</v>
      </c>
      <c r="B8" s="6" t="s">
        <v>34</v>
      </c>
      <c r="C8" s="6" t="s">
        <v>52</v>
      </c>
      <c r="D8" s="39">
        <v>6</v>
      </c>
      <c r="E8" s="33">
        <v>921.25</v>
      </c>
      <c r="F8" s="38">
        <f t="shared" ref="F8:F15" si="0">E8*D8</f>
        <v>5527.5</v>
      </c>
    </row>
    <row r="9" spans="1:6" s="36" customFormat="1" ht="28.35" customHeight="1" x14ac:dyDescent="0.25">
      <c r="A9" s="7" t="s">
        <v>7</v>
      </c>
      <c r="B9" s="6" t="s">
        <v>33</v>
      </c>
      <c r="C9" s="6" t="s">
        <v>52</v>
      </c>
      <c r="D9" s="39"/>
      <c r="E9" s="33">
        <v>2159.96</v>
      </c>
      <c r="F9" s="38">
        <f t="shared" si="0"/>
        <v>0</v>
      </c>
    </row>
    <row r="10" spans="1:6" s="36" customFormat="1" ht="28.35" customHeight="1" x14ac:dyDescent="0.25">
      <c r="A10" s="7" t="s">
        <v>8</v>
      </c>
      <c r="B10" s="6" t="s">
        <v>35</v>
      </c>
      <c r="C10" s="6" t="s">
        <v>52</v>
      </c>
      <c r="D10" s="40"/>
      <c r="E10" s="33">
        <v>442.75</v>
      </c>
      <c r="F10" s="38">
        <f t="shared" si="0"/>
        <v>0</v>
      </c>
    </row>
    <row r="11" spans="1:6" s="36" customFormat="1" ht="28.35" customHeight="1" x14ac:dyDescent="0.25">
      <c r="A11" s="7" t="s">
        <v>9</v>
      </c>
      <c r="B11" s="6" t="s">
        <v>36</v>
      </c>
      <c r="C11" s="6" t="s">
        <v>52</v>
      </c>
      <c r="D11" s="40"/>
      <c r="E11" s="33">
        <v>75.900000000000006</v>
      </c>
      <c r="F11" s="38">
        <f t="shared" si="0"/>
        <v>0</v>
      </c>
    </row>
    <row r="12" spans="1:6" s="36" customFormat="1" ht="28.35" customHeight="1" x14ac:dyDescent="0.25">
      <c r="A12" s="7" t="s">
        <v>15</v>
      </c>
      <c r="B12" s="37" t="s">
        <v>38</v>
      </c>
      <c r="C12" s="6" t="s">
        <v>53</v>
      </c>
      <c r="D12" s="40"/>
      <c r="E12" s="33">
        <v>497.46</v>
      </c>
      <c r="F12" s="38">
        <f t="shared" si="0"/>
        <v>0</v>
      </c>
    </row>
    <row r="13" spans="1:6" s="36" customFormat="1" ht="28.35" customHeight="1" x14ac:dyDescent="0.25">
      <c r="A13" s="7" t="s">
        <v>41</v>
      </c>
      <c r="B13" s="41" t="s">
        <v>39</v>
      </c>
      <c r="C13" s="6" t="s">
        <v>44</v>
      </c>
      <c r="D13" s="40"/>
      <c r="E13" s="33">
        <v>3541</v>
      </c>
      <c r="F13" s="38">
        <f t="shared" si="0"/>
        <v>0</v>
      </c>
    </row>
    <row r="14" spans="1:6" s="36" customFormat="1" ht="28.35" customHeight="1" x14ac:dyDescent="0.25">
      <c r="A14" s="7" t="s">
        <v>42</v>
      </c>
      <c r="B14" s="41" t="s">
        <v>49</v>
      </c>
      <c r="C14" s="6" t="s">
        <v>54</v>
      </c>
      <c r="D14" s="40">
        <v>6</v>
      </c>
      <c r="E14" s="33">
        <v>560</v>
      </c>
      <c r="F14" s="38">
        <f t="shared" si="0"/>
        <v>3360</v>
      </c>
    </row>
    <row r="15" spans="1:6" s="36" customFormat="1" ht="28.35" customHeight="1" x14ac:dyDescent="0.25">
      <c r="A15" s="7" t="s">
        <v>48</v>
      </c>
      <c r="B15" s="37" t="s">
        <v>40</v>
      </c>
      <c r="C15" s="6" t="s">
        <v>45</v>
      </c>
      <c r="D15" s="40">
        <v>6</v>
      </c>
      <c r="E15" s="33">
        <v>150</v>
      </c>
      <c r="F15" s="38">
        <f t="shared" si="0"/>
        <v>900</v>
      </c>
    </row>
    <row r="16" spans="1:6" x14ac:dyDescent="0.25">
      <c r="C16" s="8"/>
      <c r="D16" s="2"/>
    </row>
    <row r="17" spans="4:6" x14ac:dyDescent="0.25">
      <c r="D17" s="2"/>
      <c r="E17" s="17" t="s">
        <v>14</v>
      </c>
      <c r="F17" s="18">
        <f>SUM(F7:F15)</f>
        <v>34792.74</v>
      </c>
    </row>
    <row r="18" spans="4:6" x14ac:dyDescent="0.25">
      <c r="E18" s="17" t="s">
        <v>77</v>
      </c>
      <c r="F18" s="18">
        <f>F17*0.19</f>
        <v>6610.6205999999993</v>
      </c>
    </row>
    <row r="19" spans="4:6" x14ac:dyDescent="0.25">
      <c r="E19" s="17" t="s">
        <v>78</v>
      </c>
      <c r="F19" s="18">
        <f>F18+F17</f>
        <v>41403.3606</v>
      </c>
    </row>
  </sheetData>
  <mergeCells count="3">
    <mergeCell ref="A6:F6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&amp;R&amp;6&amp;Z&amp;F
&amp;"-,Fett"&amp;A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 IT-Grundstruktur</vt:lpstr>
      <vt:lpstr>a1) Vernetzung-passiv</vt:lpstr>
      <vt:lpstr>a2) Vernetzung-aktiv</vt:lpstr>
      <vt:lpstr>b) WLAN</vt:lpstr>
      <vt:lpstr>c) Anzeigegeräte</vt:lpstr>
    </vt:vector>
  </TitlesOfParts>
  <Company>ivl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Eiteneuer, Georg</dc:creator>
  <cp:lastModifiedBy>Hartlep, Doris</cp:lastModifiedBy>
  <cp:lastPrinted>2020-01-27T08:35:42Z</cp:lastPrinted>
  <dcterms:created xsi:type="dcterms:W3CDTF">2020-01-09T05:24:54Z</dcterms:created>
  <dcterms:modified xsi:type="dcterms:W3CDTF">2020-06-03T15:54:30Z</dcterms:modified>
</cp:coreProperties>
</file>